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32\"/>
    </mc:Choice>
  </mc:AlternateContent>
  <xr:revisionPtr revIDLastSave="0" documentId="13_ncr:1_{05D68242-E237-477F-8E74-6BFBF0A7BD75}" xr6:coauthVersionLast="47" xr6:coauthVersionMax="47" xr10:uidLastSave="{00000000-0000-0000-0000-000000000000}"/>
  <bookViews>
    <workbookView xWindow="15360" yWindow="360" windowWidth="21675" windowHeight="14595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2" l="1"/>
  <c r="G63" i="2" s="1"/>
  <c r="F62" i="2"/>
  <c r="F63" i="2" s="1"/>
  <c r="F65" i="2" s="1"/>
  <c r="F66" i="2" s="1"/>
  <c r="F67" i="2" s="1"/>
  <c r="C36" i="1" s="1"/>
  <c r="E62" i="2"/>
  <c r="E63" i="2" s="1"/>
  <c r="E65" i="2" s="1"/>
  <c r="E66" i="2" s="1"/>
  <c r="E67" i="2" s="1"/>
  <c r="G61" i="2"/>
  <c r="F61" i="2"/>
  <c r="E61" i="2"/>
  <c r="D61" i="2"/>
  <c r="D62" i="2" s="1"/>
  <c r="G54" i="2"/>
  <c r="F54" i="2"/>
  <c r="E54" i="2"/>
  <c r="D54" i="2"/>
  <c r="H54" i="2" s="1"/>
  <c r="H5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I38" i="1"/>
  <c r="I37" i="1"/>
  <c r="I36" i="1"/>
  <c r="I35" i="1"/>
  <c r="I34" i="1"/>
  <c r="C30" i="1"/>
  <c r="C32" i="1" s="1"/>
  <c r="E32" i="1" s="1"/>
  <c r="D63" i="2" l="1"/>
  <c r="H62" i="2"/>
  <c r="C37" i="1"/>
  <c r="G65" i="2"/>
  <c r="G66" i="2" s="1"/>
  <c r="G67" i="2" s="1"/>
  <c r="H61" i="2"/>
  <c r="C31" i="1"/>
  <c r="D65" i="2" l="1"/>
  <c r="H63" i="2"/>
  <c r="H65" i="2" l="1"/>
  <c r="D66" i="2"/>
  <c r="D67" i="2" l="1"/>
  <c r="H66" i="2"/>
  <c r="H67" i="2" l="1"/>
  <c r="C35" i="1"/>
  <c r="C38" i="1" s="1"/>
  <c r="C40" i="1" l="1"/>
  <c r="C39" i="1"/>
  <c r="C42" i="1" l="1"/>
  <c r="C44" i="1" s="1"/>
  <c r="E44" i="1" s="1"/>
  <c r="E40" i="1"/>
</calcChain>
</file>

<file path=xl/sharedStrings.xml><?xml version="1.0" encoding="utf-8"?>
<sst xmlns="http://schemas.openxmlformats.org/spreadsheetml/2006/main" count="223" uniqueCount="131">
  <si>
    <t>СВОДКА ЗАТРАТ</t>
  </si>
  <si>
    <t>P_0232</t>
  </si>
  <si>
    <t>(идентификатор инвестиционного проекта)</t>
  </si>
  <si>
    <t>Реконструкция КТП 10/0,4 кВ К 1222/250 кВА с заменой КТП 250 кВА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</si>
  <si>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</si>
  <si>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</si>
  <si>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</si>
  <si>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</si>
  <si>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</si>
  <si>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</si>
  <si>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</si>
  <si>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</si>
  <si>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</si>
  <si>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</si>
  <si>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</si>
  <si>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</si>
  <si>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</si>
  <si>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</si>
  <si>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</si>
  <si>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</si>
  <si>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</si>
  <si>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</si>
  <si>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</si>
  <si>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</si>
  <si>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</si>
  <si>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</si>
  <si>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</si>
  <si>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</si>
  <si>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</si>
  <si>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</si>
  <si>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</si>
  <si>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</si>
  <si>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</si>
  <si>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</si>
  <si>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</si>
  <si>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</si>
  <si>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</si>
  <si>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</si>
  <si>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</si>
  <si>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</si>
  <si>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</si>
  <si>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</si>
  <si>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</si>
  <si>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</si>
  <si>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</si>
  <si>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</si>
  <si>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</si>
  <si>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</si>
  <si>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</si>
  <si>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</si>
  <si>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</si>
  <si>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</si>
  <si>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</si>
  <si>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</si>
  <si>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</si>
  <si>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</si>
  <si>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</si>
  <si>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</si>
  <si>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</si>
  <si>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</si>
  <si>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</si>
  <si>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</si>
  <si>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</si>
  <si>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</si>
  <si>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</si>
  <si>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</si>
  <si>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</si>
  <si>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</si>
  <si>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</si>
  <si>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</si>
  <si>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</si>
  <si>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</si>
  <si>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</si>
  <si>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</si>
  <si>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</si>
  <si>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</si>
  <si>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</si>
  <si>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</si>
  <si>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</si>
  <si>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</si>
  <si>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</si>
  <si>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</si>
  <si>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</si>
  <si>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</si>
  <si>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</si>
  <si>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</si>
  <si>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</si>
  <si>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</si>
  <si>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</si>
  <si>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</si>
  <si>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</si>
  <si>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</si>
  <si>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</si>
  <si>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</si>
  <si>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</si>
  <si>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</si>
  <si>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</si>
  <si>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</si>
  <si>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</si>
  <si>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</si>
  <si>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</si>
  <si>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</si>
  <si>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</si>
  <si>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</si>
  <si>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</si>
  <si>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</si>
  <si>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</si>
  <si>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</si>
  <si>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</si>
  <si>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</si>
  <si>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</si>
  <si>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</si>
  <si>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</si>
  <si>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</si>
  <si>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</si>
  <si>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</si>
  <si>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</si>
  <si>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</si>
  <si>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</si>
  <si>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</si>
  <si>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</si>
  <si>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</si>
  <si>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</si>
  <si>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</si>
  <si>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</si>
  <si>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</si>
  <si>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</si>
  <si>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</si>
  <si>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</si>
  <si>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Понижающий коэффициент</t>
  </si>
  <si>
    <t>Итого с учётом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</si>
</sst>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\ _₽_-;\-* #,##0.00\ _₽_-;_-* &quot;-&quot;??\ _₽_-;_-@_-"/>
    <numFmt numFmtId="179" formatCode="_-* #,##0.00000\ _₽_-;\-* #,##0.00000\ _₽_-;_-* &quot;-&quot;???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14" fillId="0" borderId="1" xfId="1" applyNumberFormat="1" applyFont="1" applyFill="1" applyBorder="1" applyAlignment="1">
      <alignment horizontal="center" vertical="center" wrapText="1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78" fontId="0" fillId="0" borderId="0" xfId="0" applyNumberFormat="1"/>
    <xf numFmtId="179" fontId="0" fillId="0" borderId="0" xfId="0" applyNumberFormat="1"/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25" zoomScale="90" zoomScaleNormal="90" workbookViewId="0">
      <selection activeCell="D45" sqref="D45:G50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6" customWidth="1"/>
    <col min="5" max="5" width="10" bestFit="1" customWidth="1"/>
    <col min="6" max="6" width="11.5703125" bestFit="1" customWidth="1"/>
    <col min="7" max="7" width="12.140625" bestFit="1" customWidth="1"/>
    <col min="8" max="9" width="16.42578125" customWidth="1"/>
  </cols>
  <sheetData>
    <row r="1" spans="1:3" ht="15.75" customHeight="1">
      <c r="A1" s="22"/>
      <c r="B1" s="22"/>
      <c r="C1" s="22"/>
    </row>
    <row r="2" spans="1:3" ht="15.75" customHeight="1">
      <c r="A2" s="23"/>
      <c r="B2" s="23"/>
      <c r="C2" s="23"/>
    </row>
    <row r="3" spans="1:3" ht="15.75" customHeight="1">
      <c r="A3" s="24"/>
      <c r="B3" s="24"/>
      <c r="C3" s="24"/>
    </row>
    <row r="4" spans="1:3" ht="15.75" customHeight="1">
      <c r="A4" s="23"/>
      <c r="B4" s="23"/>
      <c r="C4" s="23"/>
    </row>
    <row r="5" spans="1:3" ht="15.75" customHeight="1">
      <c r="A5" s="23"/>
      <c r="B5" s="23"/>
      <c r="C5" s="23"/>
    </row>
    <row r="6" spans="1:3" ht="15.75" customHeight="1">
      <c r="A6" s="23"/>
      <c r="B6" s="23"/>
      <c r="C6" s="48"/>
    </row>
    <row r="7" spans="1:3" ht="15.75" customHeight="1">
      <c r="A7" s="23"/>
      <c r="B7" s="23"/>
      <c r="C7" s="23"/>
    </row>
    <row r="8" spans="1:3" ht="15.75" customHeight="1">
      <c r="A8" s="24"/>
      <c r="B8" s="24"/>
      <c r="C8" s="24"/>
    </row>
    <row r="9" spans="1:3" ht="15.75" customHeight="1">
      <c r="A9" s="23"/>
      <c r="B9" s="23"/>
      <c r="C9" s="23"/>
    </row>
    <row r="10" spans="1:3" ht="15.75" customHeight="1">
      <c r="A10" s="23"/>
      <c r="B10" s="23"/>
      <c r="C10" s="23"/>
    </row>
    <row r="11" spans="1:3" ht="15.75" customHeight="1">
      <c r="A11" s="23"/>
      <c r="B11" s="23"/>
      <c r="C11" s="23"/>
    </row>
    <row r="12" spans="1:3" ht="15.75" customHeight="1">
      <c r="A12" s="86" t="s">
        <v>0</v>
      </c>
      <c r="B12" s="86"/>
      <c r="C12" s="86"/>
    </row>
    <row r="13" spans="1:3" ht="15.75" customHeight="1">
      <c r="A13" s="23"/>
      <c r="B13" s="23"/>
      <c r="C13" s="23"/>
    </row>
    <row r="14" spans="1:3" ht="15.75" customHeight="1">
      <c r="A14" s="23"/>
      <c r="B14" s="23"/>
      <c r="C14" s="23"/>
    </row>
    <row r="15" spans="1:3" ht="15.75" customHeight="1">
      <c r="A15" s="23"/>
      <c r="B15" s="23"/>
      <c r="C15" s="23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3"/>
      <c r="B18" s="23"/>
      <c r="C18" s="23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3"/>
      <c r="B21" s="23"/>
      <c r="C21" s="23"/>
    </row>
    <row r="22" spans="1:9" ht="15.75" customHeight="1">
      <c r="A22" s="23"/>
      <c r="B22" s="23"/>
      <c r="C22" s="23"/>
    </row>
    <row r="23" spans="1:9" ht="47.25" customHeight="1">
      <c r="A23" s="49" t="s">
        <v>5</v>
      </c>
      <c r="B23" s="49" t="s">
        <v>6</v>
      </c>
      <c r="C23" s="49" t="s">
        <v>7</v>
      </c>
      <c r="D23" s="50"/>
      <c r="E23" s="50"/>
      <c r="F23" s="50"/>
      <c r="G23" s="51"/>
      <c r="H23" s="51"/>
      <c r="I23" s="51"/>
    </row>
    <row r="24" spans="1:9" ht="15.75" customHeight="1">
      <c r="A24" s="49">
        <v>1</v>
      </c>
      <c r="B24" s="49">
        <v>2</v>
      </c>
      <c r="C24" s="49">
        <v>3</v>
      </c>
      <c r="D24" s="50"/>
      <c r="E24" s="50"/>
      <c r="F24" s="50"/>
      <c r="G24" s="51"/>
      <c r="H24" s="51"/>
      <c r="I24" s="51"/>
    </row>
    <row r="25" spans="1:9" ht="15.75" customHeight="1">
      <c r="A25" s="83" t="s">
        <v>8</v>
      </c>
      <c r="B25" s="84"/>
      <c r="C25" s="85"/>
      <c r="D25" s="50"/>
      <c r="E25" s="50"/>
      <c r="F25" s="50"/>
      <c r="G25" s="51"/>
      <c r="H25" s="51"/>
      <c r="I25" s="51"/>
    </row>
    <row r="26" spans="1:9" ht="15.75" customHeight="1">
      <c r="A26" s="49">
        <v>1</v>
      </c>
      <c r="B26" s="52" t="s">
        <v>9</v>
      </c>
      <c r="C26" s="53"/>
      <c r="D26" s="50"/>
      <c r="E26" s="50"/>
      <c r="F26" s="50"/>
      <c r="G26" s="51"/>
      <c r="H26" s="51" t="s">
        <v>10</v>
      </c>
      <c r="I26" s="51"/>
    </row>
    <row r="27" spans="1:9" ht="15.75" customHeight="1">
      <c r="A27" s="54" t="s">
        <v>11</v>
      </c>
      <c r="B27" s="52" t="s">
        <v>12</v>
      </c>
      <c r="C27" s="55">
        <v>0</v>
      </c>
      <c r="D27" s="56"/>
      <c r="E27" s="56"/>
      <c r="F27" s="56"/>
      <c r="G27" s="57" t="s">
        <v>13</v>
      </c>
      <c r="H27" s="57" t="s">
        <v>14</v>
      </c>
      <c r="I27" s="57" t="s">
        <v>15</v>
      </c>
    </row>
    <row r="28" spans="1:9" ht="15.75" customHeight="1">
      <c r="A28" s="54" t="s">
        <v>16</v>
      </c>
      <c r="B28" s="52" t="s">
        <v>17</v>
      </c>
      <c r="C28" s="55">
        <v>0</v>
      </c>
      <c r="D28" s="56"/>
      <c r="E28" s="56"/>
      <c r="F28" s="56"/>
      <c r="G28" s="58">
        <v>2019</v>
      </c>
      <c r="H28" s="59">
        <v>106.826398641827</v>
      </c>
      <c r="I28" s="79"/>
    </row>
    <row r="29" spans="1:9" ht="15.75" customHeight="1">
      <c r="A29" s="54" t="s">
        <v>18</v>
      </c>
      <c r="B29" s="52" t="s">
        <v>19</v>
      </c>
      <c r="C29" s="60">
        <v>0</v>
      </c>
      <c r="D29" s="56"/>
      <c r="E29" s="56"/>
      <c r="F29" s="56"/>
      <c r="G29" s="58">
        <v>2020</v>
      </c>
      <c r="H29" s="59">
        <v>105.561885224957</v>
      </c>
      <c r="I29" s="79"/>
    </row>
    <row r="30" spans="1:9" ht="15.75" customHeight="1">
      <c r="A30" s="49">
        <v>2</v>
      </c>
      <c r="B30" s="52" t="s">
        <v>20</v>
      </c>
      <c r="C30" s="60">
        <f>C27+C28+C29</f>
        <v>0</v>
      </c>
      <c r="D30" s="61"/>
      <c r="E30" s="62"/>
      <c r="F30" s="63"/>
      <c r="G30" s="58">
        <v>2021</v>
      </c>
      <c r="H30" s="59">
        <v>104.9354</v>
      </c>
      <c r="I30" s="79"/>
    </row>
    <row r="31" spans="1:9" ht="15.75" customHeight="1">
      <c r="A31" s="54" t="s">
        <v>21</v>
      </c>
      <c r="B31" s="52" t="s">
        <v>22</v>
      </c>
      <c r="C31" s="60">
        <f>C30-ROUND(C30/1.2,5)</f>
        <v>0</v>
      </c>
      <c r="D31" s="56"/>
      <c r="E31" s="62"/>
      <c r="F31" s="56"/>
      <c r="G31" s="58">
        <v>2022</v>
      </c>
      <c r="H31" s="59">
        <v>114.63142733059399</v>
      </c>
      <c r="I31" s="80"/>
    </row>
    <row r="32" spans="1:9" ht="15.75">
      <c r="A32" s="49">
        <v>3</v>
      </c>
      <c r="B32" s="52" t="s">
        <v>23</v>
      </c>
      <c r="C32" s="64">
        <f>C30*I34</f>
        <v>0</v>
      </c>
      <c r="D32" s="56"/>
      <c r="E32" s="65">
        <f>D32-C32</f>
        <v>0</v>
      </c>
      <c r="F32" s="66"/>
      <c r="G32" s="67">
        <v>2023</v>
      </c>
      <c r="H32" s="59">
        <v>109.096466260827</v>
      </c>
      <c r="I32" s="80"/>
    </row>
    <row r="33" spans="1:9" ht="15.75">
      <c r="A33" s="83" t="s">
        <v>24</v>
      </c>
      <c r="B33" s="84"/>
      <c r="C33" s="85"/>
      <c r="D33" s="50"/>
      <c r="E33" s="68"/>
      <c r="F33" s="69"/>
      <c r="G33" s="58">
        <v>2024</v>
      </c>
      <c r="H33" s="59">
        <v>109.113503262205</v>
      </c>
      <c r="I33" s="80"/>
    </row>
    <row r="34" spans="1:9" ht="15.75">
      <c r="A34" s="49">
        <v>1</v>
      </c>
      <c r="B34" s="52" t="s">
        <v>9</v>
      </c>
      <c r="C34" s="53"/>
      <c r="D34" s="50"/>
      <c r="E34" s="70"/>
      <c r="F34" s="71"/>
      <c r="G34" s="58">
        <v>2025</v>
      </c>
      <c r="H34" s="59">
        <v>107.81631706396399</v>
      </c>
      <c r="I34" s="81">
        <f>(H34+100)/200</f>
        <v>1.0390815853198199</v>
      </c>
    </row>
    <row r="35" spans="1:9" ht="15.75">
      <c r="A35" s="54" t="s">
        <v>11</v>
      </c>
      <c r="B35" s="52" t="s">
        <v>12</v>
      </c>
      <c r="C35" s="72">
        <f>ССР!D67+ССР!E67</f>
        <v>450.39446512951412</v>
      </c>
      <c r="D35" s="56"/>
      <c r="E35" s="70"/>
      <c r="F35" s="56"/>
      <c r="G35" s="58">
        <v>2026</v>
      </c>
      <c r="H35" s="59">
        <v>105.262896868962</v>
      </c>
      <c r="I35" s="81">
        <f>(H35+100)/200*H34/100</f>
        <v>1.1065344785145874</v>
      </c>
    </row>
    <row r="36" spans="1:9" ht="15.75">
      <c r="A36" s="54" t="s">
        <v>16</v>
      </c>
      <c r="B36" s="52" t="s">
        <v>17</v>
      </c>
      <c r="C36" s="72">
        <f>ССР!F67</f>
        <v>3774.1757436294565</v>
      </c>
      <c r="D36" s="56"/>
      <c r="E36" s="70"/>
      <c r="F36" s="56"/>
      <c r="G36" s="58">
        <v>2027</v>
      </c>
      <c r="H36" s="59">
        <v>104.420897989339</v>
      </c>
      <c r="I36" s="81">
        <f>(H36+100)/200*H35/100*H34/100</f>
        <v>1.1599922999352283</v>
      </c>
    </row>
    <row r="37" spans="1:9" ht="15.75">
      <c r="A37" s="54" t="s">
        <v>18</v>
      </c>
      <c r="B37" s="52" t="s">
        <v>19</v>
      </c>
      <c r="C37" s="72">
        <f>(ССР!G63)*1.2</f>
        <v>576.45803999999998</v>
      </c>
      <c r="D37" s="56"/>
      <c r="E37" s="70"/>
      <c r="F37" s="56"/>
      <c r="G37" s="58">
        <v>2028</v>
      </c>
      <c r="H37" s="59">
        <v>104.420897989339</v>
      </c>
      <c r="I37" s="81">
        <f>(H37+100)/200*H36/100*H35/100*H34/100</f>
        <v>1.2112743761995519</v>
      </c>
    </row>
    <row r="38" spans="1:9" ht="15.75">
      <c r="A38" s="49">
        <v>2</v>
      </c>
      <c r="B38" s="52" t="s">
        <v>20</v>
      </c>
      <c r="C38" s="72">
        <f>C35+C36+C37</f>
        <v>4801.0282487589702</v>
      </c>
      <c r="D38" s="61"/>
      <c r="E38" s="65"/>
      <c r="F38" s="66"/>
      <c r="G38" s="58">
        <v>2029</v>
      </c>
      <c r="H38" s="59">
        <v>104.420897989339</v>
      </c>
      <c r="I38" s="81">
        <f>(H38+100)/200*H37/100*H36/100*H35/100*H34/100</f>
        <v>1.2648235807423363</v>
      </c>
    </row>
    <row r="39" spans="1:9" ht="15.75">
      <c r="A39" s="54" t="s">
        <v>21</v>
      </c>
      <c r="B39" s="52" t="s">
        <v>22</v>
      </c>
      <c r="C39" s="60">
        <f>C38-ROUND(C38/1.2,5)</f>
        <v>800.17137875897015</v>
      </c>
      <c r="D39" s="56"/>
      <c r="E39" s="70"/>
      <c r="F39" s="56"/>
      <c r="G39" s="50"/>
      <c r="H39" s="50"/>
      <c r="I39" s="50"/>
    </row>
    <row r="40" spans="1:9" ht="15.75">
      <c r="A40" s="49">
        <v>3</v>
      </c>
      <c r="B40" s="52" t="s">
        <v>23</v>
      </c>
      <c r="C40" s="73">
        <f>ROUND(C38*I35,5)</f>
        <v>5312.5032899999997</v>
      </c>
      <c r="D40" s="56"/>
      <c r="E40" s="65">
        <f>D40-C40</f>
        <v>-5312.5032899999997</v>
      </c>
      <c r="F40" s="66"/>
      <c r="G40" s="50"/>
      <c r="H40" s="50"/>
      <c r="I40" s="50"/>
    </row>
    <row r="41" spans="1:9" ht="15.75">
      <c r="A41" s="49"/>
      <c r="B41" s="52" t="s">
        <v>129</v>
      </c>
      <c r="C41" s="60">
        <v>0.69</v>
      </c>
      <c r="D41" s="56"/>
      <c r="E41" s="65"/>
      <c r="F41" s="66"/>
      <c r="G41" s="50"/>
      <c r="H41" s="50"/>
      <c r="I41" s="50"/>
    </row>
    <row r="42" spans="1:9" ht="15.75">
      <c r="A42" s="49"/>
      <c r="B42" s="52" t="s">
        <v>130</v>
      </c>
      <c r="C42" s="82">
        <f>ROUND(C40*C41,5)</f>
        <v>3665.62727</v>
      </c>
      <c r="D42" s="56"/>
      <c r="E42" s="65"/>
      <c r="F42" s="66"/>
      <c r="G42" s="50"/>
      <c r="H42" s="50"/>
      <c r="I42" s="50"/>
    </row>
    <row r="43" spans="1:9" ht="15.75">
      <c r="A43" s="49"/>
      <c r="B43" s="52"/>
      <c r="C43" s="72"/>
      <c r="D43" s="56"/>
      <c r="E43" s="74"/>
      <c r="F43" s="56"/>
      <c r="G43" s="50"/>
      <c r="H43" s="50"/>
      <c r="I43" s="50"/>
    </row>
    <row r="44" spans="1:9" ht="15.75">
      <c r="A44" s="49"/>
      <c r="B44" s="52" t="s">
        <v>25</v>
      </c>
      <c r="C44" s="75">
        <f>C42</f>
        <v>3665.62727</v>
      </c>
      <c r="D44" s="56"/>
      <c r="E44" s="65">
        <f>D44-C44</f>
        <v>-3665.62727</v>
      </c>
      <c r="F44" s="66"/>
      <c r="G44" s="50"/>
      <c r="H44" s="50"/>
      <c r="I44" s="76"/>
    </row>
    <row r="45" spans="1:9" ht="15.75">
      <c r="A45" s="51"/>
      <c r="B45" s="51"/>
      <c r="C45" s="51"/>
      <c r="D45" s="76"/>
      <c r="E45" s="50"/>
      <c r="F45" s="71"/>
      <c r="G45" s="50"/>
      <c r="H45" s="50"/>
      <c r="I45" s="50"/>
    </row>
    <row r="46" spans="1:9" ht="15.75">
      <c r="A46" s="77" t="s">
        <v>26</v>
      </c>
      <c r="B46" s="51"/>
      <c r="C46" s="51"/>
      <c r="D46" s="50"/>
      <c r="E46" s="78"/>
      <c r="F46" s="50"/>
      <c r="G46" s="50"/>
      <c r="H46" s="50"/>
      <c r="I46" s="50"/>
    </row>
    <row r="47" spans="1:9">
      <c r="E47" s="104"/>
      <c r="F47" s="104"/>
      <c r="G47" s="105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49" zoomScale="90" zoomScaleNormal="90" workbookViewId="0">
      <selection activeCell="A13" sqref="A13:H13"/>
    </sheetView>
  </sheetViews>
  <sheetFormatPr defaultColWidth="8.85546875" defaultRowHeight="15.75"/>
  <cols>
    <col min="1" max="1" width="10.85546875" style="19" customWidth="1"/>
    <col min="2" max="2" width="66.28515625" style="19" customWidth="1"/>
    <col min="3" max="3" width="66.7109375" style="19" customWidth="1"/>
    <col min="4" max="4" width="21.85546875" style="19" customWidth="1"/>
    <col min="5" max="5" width="21.140625" style="19" customWidth="1"/>
    <col min="6" max="6" width="23" style="19" customWidth="1"/>
    <col min="7" max="7" width="16.7109375" style="19" customWidth="1"/>
    <col min="8" max="8" width="17.42578125" style="19" customWidth="1"/>
    <col min="9" max="9" width="8.85546875" style="19"/>
  </cols>
  <sheetData>
    <row r="1" spans="1:8">
      <c r="A1" s="22"/>
      <c r="B1" s="22"/>
      <c r="C1" s="22"/>
      <c r="D1" s="22"/>
      <c r="E1" s="22"/>
      <c r="F1" s="22"/>
      <c r="G1" s="22"/>
      <c r="H1" s="22"/>
    </row>
    <row r="2" spans="1:8">
      <c r="A2" s="23"/>
      <c r="B2" s="23"/>
      <c r="C2" s="23"/>
      <c r="D2" s="23"/>
      <c r="E2" s="23"/>
      <c r="F2" s="23"/>
      <c r="G2" s="23"/>
      <c r="H2" s="23"/>
    </row>
    <row r="3" spans="1:8">
      <c r="A3" s="24"/>
      <c r="B3" s="24"/>
      <c r="C3" s="24"/>
      <c r="E3" s="24"/>
      <c r="F3" s="24"/>
      <c r="G3" s="24"/>
      <c r="H3" s="24"/>
    </row>
    <row r="4" spans="1:8">
      <c r="A4" s="23"/>
      <c r="B4" s="23"/>
      <c r="C4" s="23"/>
      <c r="D4" s="23"/>
      <c r="E4" s="23"/>
      <c r="F4" s="23"/>
      <c r="G4" s="23"/>
      <c r="H4" s="23"/>
    </row>
    <row r="5" spans="1:8">
      <c r="A5" s="23"/>
      <c r="B5" s="23"/>
      <c r="C5" s="23"/>
      <c r="D5" s="23"/>
      <c r="E5" s="23"/>
      <c r="F5" s="23"/>
      <c r="G5" s="23"/>
      <c r="H5" s="23"/>
    </row>
    <row r="6" spans="1:8">
      <c r="A6" s="23"/>
      <c r="B6" s="23"/>
      <c r="C6" s="35"/>
      <c r="D6" s="23"/>
      <c r="E6" s="23"/>
      <c r="F6" s="23"/>
      <c r="G6" s="23"/>
      <c r="H6" s="23"/>
    </row>
    <row r="7" spans="1:8">
      <c r="A7" s="23"/>
      <c r="B7" s="23"/>
      <c r="C7" s="23"/>
      <c r="D7" s="23"/>
      <c r="E7" s="23"/>
      <c r="F7" s="23"/>
      <c r="G7" s="23"/>
      <c r="H7" s="23"/>
    </row>
    <row r="8" spans="1:8">
      <c r="A8" s="24"/>
      <c r="B8" s="24"/>
      <c r="C8" s="24"/>
      <c r="E8" s="24"/>
      <c r="F8" s="24"/>
      <c r="G8" s="24"/>
      <c r="H8" s="24"/>
    </row>
    <row r="9" spans="1:8">
      <c r="A9" s="23"/>
      <c r="B9" s="23"/>
      <c r="C9" s="23"/>
      <c r="D9" s="23"/>
      <c r="E9" s="23"/>
      <c r="F9" s="23"/>
      <c r="G9" s="23"/>
      <c r="H9" s="23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5"/>
      <c r="B11" s="25"/>
      <c r="C11" s="36" t="s">
        <v>27</v>
      </c>
      <c r="E11" s="25"/>
      <c r="F11" s="25"/>
      <c r="G11" s="25"/>
      <c r="H11" s="25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4"/>
      <c r="B14" s="34"/>
      <c r="C14" s="24" t="s">
        <v>4</v>
      </c>
      <c r="E14" s="34"/>
      <c r="F14" s="34"/>
      <c r="G14" s="34"/>
      <c r="H14" s="34"/>
    </row>
    <row r="15" spans="1:8">
      <c r="A15" s="23"/>
      <c r="B15" s="23"/>
      <c r="C15" s="23"/>
      <c r="D15" s="23"/>
      <c r="E15" s="37"/>
      <c r="F15" s="23"/>
      <c r="G15" s="23"/>
      <c r="H15" s="23"/>
    </row>
    <row r="16" spans="1:8">
      <c r="A16" s="23" t="s">
        <v>28</v>
      </c>
      <c r="B16" s="23"/>
      <c r="C16" s="23"/>
      <c r="D16" s="23"/>
      <c r="E16" s="23"/>
      <c r="F16" s="23"/>
      <c r="G16" s="23"/>
      <c r="H16" s="28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29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8"/>
      <c r="B21" s="32"/>
      <c r="C21" s="39" t="s">
        <v>37</v>
      </c>
      <c r="D21" s="40"/>
      <c r="E21" s="40"/>
      <c r="F21" s="40"/>
      <c r="G21" s="40"/>
      <c r="H21" s="40"/>
    </row>
    <row r="22" spans="1:8">
      <c r="A22" s="38"/>
      <c r="B22" s="2"/>
      <c r="C22" s="41"/>
      <c r="D22" s="42"/>
      <c r="E22" s="42"/>
      <c r="F22" s="42"/>
      <c r="G22" s="40"/>
      <c r="H22" s="40">
        <f>SUM(D22:G22)</f>
        <v>0</v>
      </c>
    </row>
    <row r="23" spans="1:8">
      <c r="A23" s="2"/>
      <c r="B23" s="32"/>
      <c r="C23" s="39" t="s">
        <v>38</v>
      </c>
      <c r="D23" s="40">
        <f>SUM(D22:D22)</f>
        <v>0</v>
      </c>
      <c r="E23" s="40">
        <f>SUM(E22:E22)</f>
        <v>0</v>
      </c>
      <c r="F23" s="40">
        <f>SUM(F22:F22)</f>
        <v>0</v>
      </c>
      <c r="G23" s="40">
        <f>SUM(G22:G22)</f>
        <v>0</v>
      </c>
      <c r="H23" s="40">
        <f>SUM(D23:G23)</f>
        <v>0</v>
      </c>
    </row>
    <row r="24" spans="1:8">
      <c r="A24" s="2"/>
      <c r="B24" s="32"/>
      <c r="C24" s="43" t="s">
        <v>39</v>
      </c>
      <c r="D24" s="40"/>
      <c r="E24" s="40"/>
      <c r="F24" s="40"/>
      <c r="G24" s="40"/>
      <c r="H24" s="40"/>
    </row>
    <row r="25" spans="1:8" s="34" customFormat="1" ht="31.5">
      <c r="A25" s="2">
        <v>1</v>
      </c>
      <c r="B25" s="2" t="s">
        <v>40</v>
      </c>
      <c r="C25" s="41" t="s">
        <v>41</v>
      </c>
      <c r="D25" s="40">
        <v>332.56706822870001</v>
      </c>
      <c r="E25" s="40">
        <v>13.899250080810001</v>
      </c>
      <c r="F25" s="40">
        <v>3053.5402456549</v>
      </c>
      <c r="G25" s="40">
        <v>0</v>
      </c>
      <c r="H25" s="40">
        <v>3400.0065639643999</v>
      </c>
    </row>
    <row r="26" spans="1:8">
      <c r="A26" s="2"/>
      <c r="B26" s="32"/>
      <c r="C26" s="32" t="s">
        <v>42</v>
      </c>
      <c r="D26" s="40">
        <v>332.56706822870001</v>
      </c>
      <c r="E26" s="40">
        <v>13.899250080810001</v>
      </c>
      <c r="F26" s="40">
        <v>3053.5402456549</v>
      </c>
      <c r="G26" s="40">
        <v>0</v>
      </c>
      <c r="H26" s="40">
        <v>3400.0065639643999</v>
      </c>
    </row>
    <row r="27" spans="1:8">
      <c r="A27" s="2"/>
      <c r="B27" s="32"/>
      <c r="C27" s="43" t="s">
        <v>43</v>
      </c>
      <c r="D27" s="40"/>
      <c r="E27" s="40"/>
      <c r="F27" s="40"/>
      <c r="G27" s="40"/>
      <c r="H27" s="40"/>
    </row>
    <row r="28" spans="1:8" s="34" customFormat="1">
      <c r="A28" s="44"/>
      <c r="B28" s="44"/>
      <c r="C28" s="45"/>
      <c r="D28" s="40"/>
      <c r="E28" s="40"/>
      <c r="F28" s="40"/>
      <c r="G28" s="40"/>
      <c r="H28" s="40">
        <f>SUM(D28:G28)</f>
        <v>0</v>
      </c>
    </row>
    <row r="29" spans="1:8">
      <c r="A29" s="2"/>
      <c r="B29" s="32"/>
      <c r="C29" s="32" t="s">
        <v>44</v>
      </c>
      <c r="D29" s="40">
        <f>SUM(D28:D28)</f>
        <v>0</v>
      </c>
      <c r="E29" s="40">
        <f>SUM(E28:E28)</f>
        <v>0</v>
      </c>
      <c r="F29" s="40">
        <f>SUM(F28:F28)</f>
        <v>0</v>
      </c>
      <c r="G29" s="40">
        <f>SUM(G28:G28)</f>
        <v>0</v>
      </c>
      <c r="H29" s="40">
        <f>SUM(D29:G29)</f>
        <v>0</v>
      </c>
    </row>
    <row r="30" spans="1:8">
      <c r="A30" s="38"/>
      <c r="B30" s="32"/>
      <c r="C30" s="39" t="s">
        <v>45</v>
      </c>
      <c r="D30" s="40"/>
      <c r="E30" s="40"/>
      <c r="F30" s="40"/>
      <c r="G30" s="40"/>
      <c r="H30" s="40"/>
    </row>
    <row r="31" spans="1:8">
      <c r="A31" s="38"/>
      <c r="B31" s="2"/>
      <c r="C31" s="46"/>
      <c r="D31" s="40"/>
      <c r="E31" s="40"/>
      <c r="F31" s="40"/>
      <c r="G31" s="40"/>
      <c r="H31" s="40">
        <f>SUM(D31:G31)</f>
        <v>0</v>
      </c>
    </row>
    <row r="32" spans="1:8">
      <c r="A32" s="2"/>
      <c r="B32" s="32"/>
      <c r="C32" s="39" t="s">
        <v>46</v>
      </c>
      <c r="D32" s="40">
        <f>SUM(D31:D31)</f>
        <v>0</v>
      </c>
      <c r="E32" s="40">
        <f>SUM(E31:E31)</f>
        <v>0</v>
      </c>
      <c r="F32" s="40">
        <f>SUM(F31:F31)</f>
        <v>0</v>
      </c>
      <c r="G32" s="40">
        <f>SUM(G31:G31)</f>
        <v>0</v>
      </c>
      <c r="H32" s="40">
        <f>SUM(D32:G32)</f>
        <v>0</v>
      </c>
    </row>
    <row r="33" spans="1:8">
      <c r="A33" s="2"/>
      <c r="B33" s="32"/>
      <c r="C33" s="43" t="s">
        <v>47</v>
      </c>
      <c r="D33" s="40"/>
      <c r="E33" s="40"/>
      <c r="F33" s="40"/>
      <c r="G33" s="40"/>
      <c r="H33" s="40"/>
    </row>
    <row r="34" spans="1:8" s="34" customFormat="1">
      <c r="A34" s="44"/>
      <c r="B34" s="44"/>
      <c r="C34" s="45"/>
      <c r="D34" s="40"/>
      <c r="E34" s="40"/>
      <c r="F34" s="40"/>
      <c r="G34" s="40"/>
      <c r="H34" s="40">
        <f>SUM(D34:G34)</f>
        <v>0</v>
      </c>
    </row>
    <row r="35" spans="1:8">
      <c r="A35" s="2"/>
      <c r="B35" s="32"/>
      <c r="C35" s="32" t="s">
        <v>48</v>
      </c>
      <c r="D35" s="40">
        <f>SUM(D34:D34)</f>
        <v>0</v>
      </c>
      <c r="E35" s="40">
        <f>SUM(E34:E34)</f>
        <v>0</v>
      </c>
      <c r="F35" s="40">
        <f>SUM(F34:F34)</f>
        <v>0</v>
      </c>
      <c r="G35" s="40">
        <f>SUM(G34:G34)</f>
        <v>0</v>
      </c>
      <c r="H35" s="40">
        <f>SUM(D35:G35)</f>
        <v>0</v>
      </c>
    </row>
    <row r="36" spans="1:8" ht="31.5" customHeight="1">
      <c r="A36" s="2"/>
      <c r="B36" s="32"/>
      <c r="C36" s="43" t="s">
        <v>49</v>
      </c>
      <c r="D36" s="40"/>
      <c r="E36" s="40"/>
      <c r="F36" s="40"/>
      <c r="G36" s="40"/>
      <c r="H36" s="40"/>
    </row>
    <row r="37" spans="1:8" s="34" customFormat="1">
      <c r="A37" s="44"/>
      <c r="B37" s="44"/>
      <c r="C37" s="45"/>
      <c r="D37" s="40"/>
      <c r="E37" s="40"/>
      <c r="F37" s="40"/>
      <c r="G37" s="40"/>
      <c r="H37" s="40">
        <f>SUM(D37:G37)</f>
        <v>0</v>
      </c>
    </row>
    <row r="38" spans="1:8">
      <c r="A38" s="2"/>
      <c r="B38" s="32"/>
      <c r="C38" s="32" t="s">
        <v>50</v>
      </c>
      <c r="D38" s="40">
        <f>SUM(D37:D37)</f>
        <v>0</v>
      </c>
      <c r="E38" s="40">
        <f>SUM(E37:E37)</f>
        <v>0</v>
      </c>
      <c r="F38" s="40">
        <f>SUM(F37:F37)</f>
        <v>0</v>
      </c>
      <c r="G38" s="40">
        <f>SUM(G37:G37)</f>
        <v>0</v>
      </c>
      <c r="H38" s="40">
        <f>SUM(D38:G38)</f>
        <v>0</v>
      </c>
    </row>
    <row r="39" spans="1:8">
      <c r="A39" s="2"/>
      <c r="B39" s="32"/>
      <c r="C39" s="43" t="s">
        <v>51</v>
      </c>
      <c r="D39" s="40"/>
      <c r="E39" s="40"/>
      <c r="F39" s="40"/>
      <c r="G39" s="40"/>
      <c r="H39" s="40"/>
    </row>
    <row r="40" spans="1:8" s="34" customFormat="1">
      <c r="A40" s="44"/>
      <c r="B40" s="44"/>
      <c r="C40" s="45"/>
      <c r="D40" s="40"/>
      <c r="E40" s="40"/>
      <c r="F40" s="40"/>
      <c r="G40" s="40"/>
      <c r="H40" s="40">
        <f>SUM(D40:G40)</f>
        <v>0</v>
      </c>
    </row>
    <row r="41" spans="1:8">
      <c r="A41" s="2"/>
      <c r="B41" s="32"/>
      <c r="C41" s="32" t="s">
        <v>52</v>
      </c>
      <c r="D41" s="40">
        <f>SUM(D40:D40)</f>
        <v>0</v>
      </c>
      <c r="E41" s="40">
        <f>SUM(E40:E40)</f>
        <v>0</v>
      </c>
      <c r="F41" s="40">
        <f>SUM(F40:F40)</f>
        <v>0</v>
      </c>
      <c r="G41" s="40">
        <f>SUM(G40:G40)</f>
        <v>0</v>
      </c>
      <c r="H41" s="40">
        <f>SUM(D41:G41)</f>
        <v>0</v>
      </c>
    </row>
    <row r="42" spans="1:8">
      <c r="A42" s="2"/>
      <c r="B42" s="32"/>
      <c r="C42" s="32" t="s">
        <v>53</v>
      </c>
      <c r="D42" s="40">
        <v>332.56706822870001</v>
      </c>
      <c r="E42" s="40">
        <v>13.899250080810001</v>
      </c>
      <c r="F42" s="40">
        <v>3053.5402456549</v>
      </c>
      <c r="G42" s="40">
        <v>0</v>
      </c>
      <c r="H42" s="40">
        <v>3400.0065639643999</v>
      </c>
    </row>
    <row r="43" spans="1:8">
      <c r="A43" s="2"/>
      <c r="B43" s="32"/>
      <c r="C43" s="43" t="s">
        <v>54</v>
      </c>
      <c r="D43" s="40"/>
      <c r="E43" s="40"/>
      <c r="F43" s="40"/>
      <c r="G43" s="40"/>
      <c r="H43" s="40"/>
    </row>
    <row r="44" spans="1:8" ht="31.5">
      <c r="A44" s="2">
        <v>2</v>
      </c>
      <c r="B44" s="2" t="s">
        <v>55</v>
      </c>
      <c r="C44" s="41" t="s">
        <v>56</v>
      </c>
      <c r="D44" s="40">
        <v>8.3141767057175002</v>
      </c>
      <c r="E44" s="40">
        <v>0.34748125202024999</v>
      </c>
      <c r="F44" s="40">
        <v>0</v>
      </c>
      <c r="G44" s="40">
        <v>0</v>
      </c>
      <c r="H44" s="40">
        <v>8.6616579577378001</v>
      </c>
    </row>
    <row r="45" spans="1:8">
      <c r="A45" s="2"/>
      <c r="B45" s="32"/>
      <c r="C45" s="32" t="s">
        <v>57</v>
      </c>
      <c r="D45" s="40">
        <v>8.3141767057175002</v>
      </c>
      <c r="E45" s="40">
        <v>0.34748125202024999</v>
      </c>
      <c r="F45" s="40">
        <v>0</v>
      </c>
      <c r="G45" s="40">
        <v>0</v>
      </c>
      <c r="H45" s="40">
        <v>8.6616579577378001</v>
      </c>
    </row>
    <row r="46" spans="1:8">
      <c r="A46" s="2"/>
      <c r="B46" s="32"/>
      <c r="C46" s="32" t="s">
        <v>58</v>
      </c>
      <c r="D46" s="40">
        <v>340.88124493442001</v>
      </c>
      <c r="E46" s="40">
        <v>14.24673133283</v>
      </c>
      <c r="F46" s="40">
        <v>3053.5402456549</v>
      </c>
      <c r="G46" s="40">
        <v>0</v>
      </c>
      <c r="H46" s="40">
        <v>3408.6682219221002</v>
      </c>
    </row>
    <row r="47" spans="1:8">
      <c r="A47" s="2"/>
      <c r="B47" s="32"/>
      <c r="C47" s="32" t="s">
        <v>59</v>
      </c>
      <c r="D47" s="40"/>
      <c r="E47" s="40"/>
      <c r="F47" s="40"/>
      <c r="G47" s="40"/>
      <c r="H47" s="40"/>
    </row>
    <row r="48" spans="1:8">
      <c r="A48" s="2">
        <v>3</v>
      </c>
      <c r="B48" s="2" t="s">
        <v>60</v>
      </c>
      <c r="C48" s="47" t="s">
        <v>61</v>
      </c>
      <c r="D48" s="40">
        <v>0</v>
      </c>
      <c r="E48" s="40">
        <v>0</v>
      </c>
      <c r="F48" s="40">
        <v>0</v>
      </c>
      <c r="G48" s="40">
        <v>76.010000000000005</v>
      </c>
      <c r="H48" s="40">
        <v>76.010000000000005</v>
      </c>
    </row>
    <row r="49" spans="1:8" ht="31.5">
      <c r="A49" s="2">
        <v>4</v>
      </c>
      <c r="B49" s="2" t="s">
        <v>62</v>
      </c>
      <c r="C49" s="47" t="s">
        <v>63</v>
      </c>
      <c r="D49" s="40">
        <v>8.8970004927882993</v>
      </c>
      <c r="E49" s="40">
        <v>0.37183968778686999</v>
      </c>
      <c r="F49" s="40">
        <v>0</v>
      </c>
      <c r="G49" s="40">
        <v>0</v>
      </c>
      <c r="H49" s="40">
        <v>9.2688401805752001</v>
      </c>
    </row>
    <row r="50" spans="1:8">
      <c r="A50" s="2"/>
      <c r="B50" s="32"/>
      <c r="C50" s="32" t="s">
        <v>64</v>
      </c>
      <c r="D50" s="40">
        <v>8.8970004927882993</v>
      </c>
      <c r="E50" s="40">
        <v>0.37183968778686999</v>
      </c>
      <c r="F50" s="40">
        <v>0</v>
      </c>
      <c r="G50" s="40">
        <v>76.010000000000005</v>
      </c>
      <c r="H50" s="40">
        <v>85.278840180575003</v>
      </c>
    </row>
    <row r="51" spans="1:8">
      <c r="A51" s="2"/>
      <c r="B51" s="32"/>
      <c r="C51" s="32" t="s">
        <v>65</v>
      </c>
      <c r="D51" s="40">
        <v>349.77824542720998</v>
      </c>
      <c r="E51" s="40">
        <v>14.618571020617001</v>
      </c>
      <c r="F51" s="40">
        <v>3053.5402456549</v>
      </c>
      <c r="G51" s="40">
        <v>76.010000000000005</v>
      </c>
      <c r="H51" s="40">
        <v>3493.9470621026999</v>
      </c>
    </row>
    <row r="52" spans="1:8" ht="31.5" customHeight="1">
      <c r="A52" s="2"/>
      <c r="B52" s="32"/>
      <c r="C52" s="32" t="s">
        <v>66</v>
      </c>
      <c r="D52" s="40"/>
      <c r="E52" s="40"/>
      <c r="F52" s="40"/>
      <c r="G52" s="40"/>
      <c r="H52" s="40"/>
    </row>
    <row r="53" spans="1:8">
      <c r="A53" s="2"/>
      <c r="B53" s="2"/>
      <c r="C53" s="47"/>
      <c r="D53" s="40"/>
      <c r="E53" s="40"/>
      <c r="F53" s="40"/>
      <c r="G53" s="40"/>
      <c r="H53" s="40">
        <f>SUM(D53:G53)</f>
        <v>0</v>
      </c>
    </row>
    <row r="54" spans="1:8">
      <c r="A54" s="2"/>
      <c r="B54" s="32"/>
      <c r="C54" s="32" t="s">
        <v>67</v>
      </c>
      <c r="D54" s="40">
        <f>SUM(D53:D53)</f>
        <v>0</v>
      </c>
      <c r="E54" s="40">
        <f>SUM(E53:E53)</f>
        <v>0</v>
      </c>
      <c r="F54" s="40">
        <f>SUM(F53:F53)</f>
        <v>0</v>
      </c>
      <c r="G54" s="40">
        <f>SUM(G53:G53)</f>
        <v>0</v>
      </c>
      <c r="H54" s="40">
        <f>SUM(D54:G54)</f>
        <v>0</v>
      </c>
    </row>
    <row r="55" spans="1:8">
      <c r="A55" s="2"/>
      <c r="B55" s="32"/>
      <c r="C55" s="32" t="s">
        <v>68</v>
      </c>
      <c r="D55" s="40">
        <v>349.77824542720998</v>
      </c>
      <c r="E55" s="40">
        <v>14.618571020617001</v>
      </c>
      <c r="F55" s="40">
        <v>3053.5402456549</v>
      </c>
      <c r="G55" s="40">
        <v>76.010000000000005</v>
      </c>
      <c r="H55" s="40">
        <v>3493.9470621026999</v>
      </c>
    </row>
    <row r="56" spans="1:8" ht="157.5" customHeight="1">
      <c r="A56" s="2"/>
      <c r="B56" s="32"/>
      <c r="C56" s="32" t="s">
        <v>69</v>
      </c>
      <c r="D56" s="40"/>
      <c r="E56" s="40"/>
      <c r="F56" s="40"/>
      <c r="G56" s="40"/>
      <c r="H56" s="40"/>
    </row>
    <row r="57" spans="1:8">
      <c r="A57" s="2">
        <v>5</v>
      </c>
      <c r="B57" s="2" t="s">
        <v>70</v>
      </c>
      <c r="C57" s="47" t="s">
        <v>71</v>
      </c>
      <c r="D57" s="40">
        <v>0</v>
      </c>
      <c r="E57" s="40">
        <v>0</v>
      </c>
      <c r="F57" s="40">
        <v>0</v>
      </c>
      <c r="G57" s="40">
        <v>390.38</v>
      </c>
      <c r="H57" s="40">
        <v>390.38</v>
      </c>
    </row>
    <row r="58" spans="1:8">
      <c r="A58" s="2"/>
      <c r="B58" s="32"/>
      <c r="C58" s="32" t="s">
        <v>72</v>
      </c>
      <c r="D58" s="40">
        <v>0</v>
      </c>
      <c r="E58" s="40">
        <v>0</v>
      </c>
      <c r="F58" s="40">
        <v>0</v>
      </c>
      <c r="G58" s="40">
        <v>390.38</v>
      </c>
      <c r="H58" s="40">
        <v>390.38</v>
      </c>
    </row>
    <row r="59" spans="1:8">
      <c r="A59" s="2"/>
      <c r="B59" s="32"/>
      <c r="C59" s="32" t="s">
        <v>73</v>
      </c>
      <c r="D59" s="40">
        <v>349.77824542720998</v>
      </c>
      <c r="E59" s="40">
        <v>14.618571020617001</v>
      </c>
      <c r="F59" s="40">
        <v>3053.5402456549</v>
      </c>
      <c r="G59" s="40">
        <v>466.39</v>
      </c>
      <c r="H59" s="40">
        <v>3884.3270621027</v>
      </c>
    </row>
    <row r="60" spans="1:8">
      <c r="A60" s="2"/>
      <c r="B60" s="32"/>
      <c r="C60" s="32" t="s">
        <v>74</v>
      </c>
      <c r="D60" s="40"/>
      <c r="E60" s="40"/>
      <c r="F60" s="40"/>
      <c r="G60" s="40"/>
      <c r="H60" s="40"/>
    </row>
    <row r="61" spans="1:8" ht="47.25" customHeight="1">
      <c r="A61" s="2">
        <v>6</v>
      </c>
      <c r="B61" s="2" t="s">
        <v>75</v>
      </c>
      <c r="C61" s="47" t="s">
        <v>76</v>
      </c>
      <c r="D61" s="40">
        <f>D59*3%</f>
        <v>10.4933473628163</v>
      </c>
      <c r="E61" s="40">
        <f>E59*3%</f>
        <v>0.43855713061850998</v>
      </c>
      <c r="F61" s="40">
        <f>F59*3%</f>
        <v>91.606207369646995</v>
      </c>
      <c r="G61" s="40">
        <f>G59*3%</f>
        <v>13.9917</v>
      </c>
      <c r="H61" s="40">
        <f>SUM(D61:G61)</f>
        <v>116.5298118630818</v>
      </c>
    </row>
    <row r="62" spans="1:8">
      <c r="A62" s="2"/>
      <c r="B62" s="32"/>
      <c r="C62" s="32" t="s">
        <v>77</v>
      </c>
      <c r="D62" s="40">
        <f>D61</f>
        <v>10.4933473628163</v>
      </c>
      <c r="E62" s="40">
        <f>E61</f>
        <v>0.43855713061850998</v>
      </c>
      <c r="F62" s="40">
        <f>F61</f>
        <v>91.606207369646995</v>
      </c>
      <c r="G62" s="40">
        <f>G61</f>
        <v>13.9917</v>
      </c>
      <c r="H62" s="40">
        <f>SUM(D62:G62)</f>
        <v>116.5298118630818</v>
      </c>
    </row>
    <row r="63" spans="1:8">
      <c r="A63" s="2"/>
      <c r="B63" s="32"/>
      <c r="C63" s="32" t="s">
        <v>78</v>
      </c>
      <c r="D63" s="40">
        <f>D62+D59</f>
        <v>360.27159279002626</v>
      </c>
      <c r="E63" s="40">
        <f>E62+E59</f>
        <v>15.05712815123551</v>
      </c>
      <c r="F63" s="40">
        <f>F62+F59</f>
        <v>3145.1464530245471</v>
      </c>
      <c r="G63" s="40">
        <f>G62+G59</f>
        <v>480.38169999999997</v>
      </c>
      <c r="H63" s="40">
        <f>SUM(D63:G63)</f>
        <v>4000.856873965809</v>
      </c>
    </row>
    <row r="64" spans="1:8">
      <c r="A64" s="2"/>
      <c r="B64" s="32"/>
      <c r="C64" s="32" t="s">
        <v>79</v>
      </c>
      <c r="D64" s="40"/>
      <c r="E64" s="40"/>
      <c r="F64" s="40"/>
      <c r="G64" s="40"/>
      <c r="H64" s="40"/>
    </row>
    <row r="65" spans="1:8">
      <c r="A65" s="2">
        <v>7</v>
      </c>
      <c r="B65" s="2" t="s">
        <v>80</v>
      </c>
      <c r="C65" s="47" t="s">
        <v>81</v>
      </c>
      <c r="D65" s="40">
        <f>D63*20%</f>
        <v>72.054318558005249</v>
      </c>
      <c r="E65" s="40">
        <f>E63*20%</f>
        <v>3.0114256302471021</v>
      </c>
      <c r="F65" s="40">
        <f>F63*20%</f>
        <v>629.02929060490942</v>
      </c>
      <c r="G65" s="40">
        <f>G63*20%</f>
        <v>96.076340000000002</v>
      </c>
      <c r="H65" s="40">
        <f>SUM(D65:G65)</f>
        <v>800.1713747931617</v>
      </c>
    </row>
    <row r="66" spans="1:8">
      <c r="A66" s="2"/>
      <c r="B66" s="32"/>
      <c r="C66" s="32" t="s">
        <v>82</v>
      </c>
      <c r="D66" s="40">
        <f>D65</f>
        <v>72.054318558005249</v>
      </c>
      <c r="E66" s="40">
        <f>E65</f>
        <v>3.0114256302471021</v>
      </c>
      <c r="F66" s="40">
        <f>F65</f>
        <v>629.02929060490942</v>
      </c>
      <c r="G66" s="40">
        <f>G65</f>
        <v>96.076340000000002</v>
      </c>
      <c r="H66" s="40">
        <f>SUM(D66:G66)</f>
        <v>800.1713747931617</v>
      </c>
    </row>
    <row r="67" spans="1:8">
      <c r="A67" s="2"/>
      <c r="B67" s="32"/>
      <c r="C67" s="32" t="s">
        <v>83</v>
      </c>
      <c r="D67" s="40">
        <f>D66+D63</f>
        <v>432.32591134803152</v>
      </c>
      <c r="E67" s="40">
        <f>E66+E63</f>
        <v>18.068553781482613</v>
      </c>
      <c r="F67" s="40">
        <f>F66+F63</f>
        <v>3774.1757436294565</v>
      </c>
      <c r="G67" s="40">
        <f>G66+G63</f>
        <v>576.45803999999998</v>
      </c>
      <c r="H67" s="40">
        <f>SUM(D67:G67)</f>
        <v>4801.0282487589702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84</v>
      </c>
    </row>
    <row r="2" spans="1:14" ht="45.75" customHeight="1">
      <c r="A2" s="23"/>
      <c r="B2" s="23" t="s">
        <v>85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86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5">
      <c r="A7" s="23"/>
      <c r="B7" s="23" t="s">
        <v>87</v>
      </c>
      <c r="C7" s="27" t="s">
        <v>88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89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90</v>
      </c>
      <c r="C13" s="3" t="s">
        <v>91</v>
      </c>
      <c r="D13" s="31">
        <v>332.56706822870001</v>
      </c>
      <c r="E13" s="31">
        <v>13.899250080810001</v>
      </c>
      <c r="F13" s="31">
        <v>3053.5402456549</v>
      </c>
      <c r="G13" s="31">
        <v>0</v>
      </c>
      <c r="H13" s="31">
        <v>3400.0065639643999</v>
      </c>
      <c r="J13" s="19"/>
    </row>
    <row r="14" spans="1:14">
      <c r="A14" s="2"/>
      <c r="B14" s="32"/>
      <c r="C14" s="32" t="s">
        <v>92</v>
      </c>
      <c r="D14" s="31">
        <v>332.56706822870001</v>
      </c>
      <c r="E14" s="31">
        <v>13.899250080810001</v>
      </c>
      <c r="F14" s="31">
        <v>3053.5402456549</v>
      </c>
      <c r="G14" s="31">
        <v>0</v>
      </c>
      <c r="H14" s="31">
        <v>3400.0065639643999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84</v>
      </c>
    </row>
    <row r="2" spans="1:14" ht="45.75" customHeight="1">
      <c r="A2" s="23"/>
      <c r="B2" s="23" t="s">
        <v>85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93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>
      <c r="A7" s="23"/>
      <c r="B7" s="23" t="s">
        <v>87</v>
      </c>
      <c r="C7" s="27" t="s">
        <v>61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89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94</v>
      </c>
      <c r="C13" s="3" t="s">
        <v>95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J13" s="19"/>
    </row>
    <row r="14" spans="1:14">
      <c r="A14" s="2"/>
      <c r="B14" s="32"/>
      <c r="C14" s="32" t="s">
        <v>92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84</v>
      </c>
    </row>
    <row r="2" spans="1:14" ht="45.75" customHeight="1">
      <c r="A2" s="23"/>
      <c r="B2" s="23" t="s">
        <v>85</v>
      </c>
      <c r="C2" s="89" t="s">
        <v>3</v>
      </c>
      <c r="D2" s="89"/>
      <c r="E2" s="89"/>
      <c r="F2" s="89"/>
      <c r="G2" s="89"/>
      <c r="H2" s="89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96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>
      <c r="A7" s="23"/>
      <c r="B7" s="23" t="s">
        <v>87</v>
      </c>
      <c r="C7" s="27" t="s">
        <v>71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28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3" t="s">
        <v>5</v>
      </c>
      <c r="B10" s="93" t="s">
        <v>29</v>
      </c>
      <c r="C10" s="93" t="s">
        <v>89</v>
      </c>
      <c r="D10" s="90" t="s">
        <v>31</v>
      </c>
      <c r="E10" s="91"/>
      <c r="F10" s="91"/>
      <c r="G10" s="91"/>
      <c r="H10" s="92"/>
      <c r="J10" s="19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97</v>
      </c>
      <c r="C13" s="3" t="s">
        <v>71</v>
      </c>
      <c r="D13" s="31">
        <v>0</v>
      </c>
      <c r="E13" s="31">
        <v>0</v>
      </c>
      <c r="F13" s="31">
        <v>0</v>
      </c>
      <c r="G13" s="31">
        <v>390.38</v>
      </c>
      <c r="H13" s="31">
        <v>390.38</v>
      </c>
      <c r="J13" s="19"/>
    </row>
    <row r="14" spans="1:14">
      <c r="A14" s="2"/>
      <c r="B14" s="32"/>
      <c r="C14" s="32" t="s">
        <v>92</v>
      </c>
      <c r="D14" s="31">
        <v>0</v>
      </c>
      <c r="E14" s="31">
        <v>0</v>
      </c>
      <c r="F14" s="31">
        <v>0</v>
      </c>
      <c r="G14" s="31">
        <v>390.38</v>
      </c>
      <c r="H14" s="31">
        <v>390.38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sqref="A1:XFD1048576"/>
    </sheetView>
  </sheetViews>
  <sheetFormatPr defaultColWidth="8.7109375" defaultRowHeight="18.75"/>
  <cols>
    <col min="1" max="1" width="18" style="6" customWidth="1"/>
    <col min="2" max="2" width="92.7109375" style="7" customWidth="1"/>
    <col min="3" max="3" width="30" style="7" customWidth="1"/>
    <col min="4" max="4" width="15.7109375" style="8" customWidth="1"/>
    <col min="5" max="6" width="14.28515625" style="8" customWidth="1"/>
    <col min="7" max="7" width="20.140625" style="8" customWidth="1"/>
    <col min="8" max="8" width="136.28515625" style="7" customWidth="1"/>
    <col min="10" max="10" width="19.5703125" customWidth="1"/>
  </cols>
  <sheetData>
    <row r="1" spans="1:8" ht="76.150000000000006" customHeight="1">
      <c r="A1" s="9" t="s">
        <v>98</v>
      </c>
      <c r="B1" s="9" t="s">
        <v>99</v>
      </c>
      <c r="C1" s="9" t="s">
        <v>100</v>
      </c>
      <c r="D1" s="9" t="s">
        <v>101</v>
      </c>
      <c r="E1" s="9" t="s">
        <v>102</v>
      </c>
      <c r="F1" s="9" t="s">
        <v>103</v>
      </c>
      <c r="G1" s="9" t="s">
        <v>104</v>
      </c>
      <c r="H1" s="9" t="s">
        <v>105</v>
      </c>
    </row>
    <row r="2" spans="1:8">
      <c r="A2" s="9">
        <v>1</v>
      </c>
      <c r="B2" s="9">
        <v>2</v>
      </c>
      <c r="C2" s="9">
        <v>3</v>
      </c>
      <c r="D2" s="9">
        <v>4</v>
      </c>
      <c r="E2" s="9">
        <v>5</v>
      </c>
      <c r="F2" s="9">
        <v>6</v>
      </c>
      <c r="G2" s="9">
        <v>7</v>
      </c>
      <c r="H2" s="9">
        <v>8</v>
      </c>
    </row>
    <row r="3" spans="1:8" ht="25.5">
      <c r="A3" s="94" t="s">
        <v>88</v>
      </c>
      <c r="B3" s="95"/>
      <c r="C3" s="10"/>
      <c r="D3" s="11">
        <v>3400.0065639643999</v>
      </c>
      <c r="E3" s="12"/>
      <c r="F3" s="12"/>
      <c r="G3" s="12"/>
      <c r="H3" s="13"/>
    </row>
    <row r="4" spans="1:8">
      <c r="A4" s="100" t="s">
        <v>106</v>
      </c>
      <c r="B4" s="14" t="s">
        <v>107</v>
      </c>
      <c r="C4" s="10"/>
      <c r="D4" s="11">
        <v>332.56706822870001</v>
      </c>
      <c r="E4" s="12"/>
      <c r="F4" s="12"/>
      <c r="G4" s="12"/>
      <c r="H4" s="13"/>
    </row>
    <row r="5" spans="1:8">
      <c r="A5" s="100"/>
      <c r="B5" s="14" t="s">
        <v>108</v>
      </c>
      <c r="C5" s="9"/>
      <c r="D5" s="11">
        <v>13.899250080810001</v>
      </c>
      <c r="E5" s="12"/>
      <c r="F5" s="12"/>
      <c r="G5" s="12"/>
      <c r="H5" s="15"/>
    </row>
    <row r="6" spans="1:8">
      <c r="A6" s="101"/>
      <c r="B6" s="14" t="s">
        <v>109</v>
      </c>
      <c r="C6" s="9"/>
      <c r="D6" s="11">
        <v>3053.5402456549</v>
      </c>
      <c r="E6" s="12"/>
      <c r="F6" s="12"/>
      <c r="G6" s="12"/>
      <c r="H6" s="15"/>
    </row>
    <row r="7" spans="1:8">
      <c r="A7" s="101"/>
      <c r="B7" s="14" t="s">
        <v>110</v>
      </c>
      <c r="C7" s="9"/>
      <c r="D7" s="11">
        <v>0</v>
      </c>
      <c r="E7" s="12"/>
      <c r="F7" s="12"/>
      <c r="G7" s="12"/>
      <c r="H7" s="15"/>
    </row>
    <row r="8" spans="1:8">
      <c r="A8" s="96" t="s">
        <v>91</v>
      </c>
      <c r="B8" s="97"/>
      <c r="C8" s="100" t="s">
        <v>111</v>
      </c>
      <c r="D8" s="16">
        <v>3400.0065639643999</v>
      </c>
      <c r="E8" s="12">
        <v>1</v>
      </c>
      <c r="F8" s="12" t="s">
        <v>112</v>
      </c>
      <c r="G8" s="16">
        <v>3400.0065639643999</v>
      </c>
      <c r="H8" s="15"/>
    </row>
    <row r="9" spans="1:8">
      <c r="A9" s="102">
        <v>1</v>
      </c>
      <c r="B9" s="14" t="s">
        <v>107</v>
      </c>
      <c r="C9" s="100"/>
      <c r="D9" s="16">
        <v>332.56706822870001</v>
      </c>
      <c r="E9" s="12"/>
      <c r="F9" s="12"/>
      <c r="G9" s="12"/>
      <c r="H9" s="101" t="s">
        <v>41</v>
      </c>
    </row>
    <row r="10" spans="1:8">
      <c r="A10" s="100"/>
      <c r="B10" s="14" t="s">
        <v>108</v>
      </c>
      <c r="C10" s="100"/>
      <c r="D10" s="16">
        <v>13.899250080810001</v>
      </c>
      <c r="E10" s="12"/>
      <c r="F10" s="12"/>
      <c r="G10" s="12"/>
      <c r="H10" s="101"/>
    </row>
    <row r="11" spans="1:8">
      <c r="A11" s="100"/>
      <c r="B11" s="14" t="s">
        <v>109</v>
      </c>
      <c r="C11" s="100"/>
      <c r="D11" s="16">
        <v>3053.5402456549</v>
      </c>
      <c r="E11" s="12"/>
      <c r="F11" s="12"/>
      <c r="G11" s="12"/>
      <c r="H11" s="101"/>
    </row>
    <row r="12" spans="1:8">
      <c r="A12" s="100"/>
      <c r="B12" s="14" t="s">
        <v>110</v>
      </c>
      <c r="C12" s="100"/>
      <c r="D12" s="16">
        <v>0</v>
      </c>
      <c r="E12" s="12"/>
      <c r="F12" s="12"/>
      <c r="G12" s="12"/>
      <c r="H12" s="101"/>
    </row>
    <row r="13" spans="1:8" ht="25.5">
      <c r="A13" s="98" t="s">
        <v>61</v>
      </c>
      <c r="B13" s="95"/>
      <c r="C13" s="9"/>
      <c r="D13" s="11">
        <v>0</v>
      </c>
      <c r="E13" s="12"/>
      <c r="F13" s="12"/>
      <c r="G13" s="12"/>
      <c r="H13" s="15"/>
    </row>
    <row r="14" spans="1:8">
      <c r="A14" s="100" t="s">
        <v>113</v>
      </c>
      <c r="B14" s="14" t="s">
        <v>107</v>
      </c>
      <c r="C14" s="9"/>
      <c r="D14" s="11">
        <v>0</v>
      </c>
      <c r="E14" s="12"/>
      <c r="F14" s="12"/>
      <c r="G14" s="12"/>
      <c r="H14" s="15"/>
    </row>
    <row r="15" spans="1:8">
      <c r="A15" s="100"/>
      <c r="B15" s="14" t="s">
        <v>108</v>
      </c>
      <c r="C15" s="9"/>
      <c r="D15" s="11">
        <v>0</v>
      </c>
      <c r="E15" s="12"/>
      <c r="F15" s="12"/>
      <c r="G15" s="12"/>
      <c r="H15" s="15"/>
    </row>
    <row r="16" spans="1:8">
      <c r="A16" s="100"/>
      <c r="B16" s="14" t="s">
        <v>109</v>
      </c>
      <c r="C16" s="9"/>
      <c r="D16" s="11">
        <v>0</v>
      </c>
      <c r="E16" s="12"/>
      <c r="F16" s="12"/>
      <c r="G16" s="12"/>
      <c r="H16" s="15"/>
    </row>
    <row r="17" spans="1:8">
      <c r="A17" s="100"/>
      <c r="B17" s="14" t="s">
        <v>110</v>
      </c>
      <c r="C17" s="9"/>
      <c r="D17" s="11">
        <v>0</v>
      </c>
      <c r="E17" s="12"/>
      <c r="F17" s="12"/>
      <c r="G17" s="12"/>
      <c r="H17" s="15"/>
    </row>
    <row r="18" spans="1:8">
      <c r="A18" s="96" t="s">
        <v>95</v>
      </c>
      <c r="B18" s="97"/>
      <c r="C18" s="100" t="s">
        <v>111</v>
      </c>
      <c r="D18" s="16">
        <v>0</v>
      </c>
      <c r="E18" s="12">
        <v>1</v>
      </c>
      <c r="F18" s="12" t="s">
        <v>112</v>
      </c>
      <c r="G18" s="16">
        <v>0</v>
      </c>
      <c r="H18" s="15"/>
    </row>
    <row r="19" spans="1:8">
      <c r="A19" s="102">
        <v>1</v>
      </c>
      <c r="B19" s="14" t="s">
        <v>107</v>
      </c>
      <c r="C19" s="100"/>
      <c r="D19" s="16">
        <v>0</v>
      </c>
      <c r="E19" s="12"/>
      <c r="F19" s="12"/>
      <c r="G19" s="12"/>
      <c r="H19" s="101" t="s">
        <v>41</v>
      </c>
    </row>
    <row r="20" spans="1:8">
      <c r="A20" s="100"/>
      <c r="B20" s="14" t="s">
        <v>108</v>
      </c>
      <c r="C20" s="100"/>
      <c r="D20" s="16">
        <v>0</v>
      </c>
      <c r="E20" s="12"/>
      <c r="F20" s="12"/>
      <c r="G20" s="12"/>
      <c r="H20" s="101"/>
    </row>
    <row r="21" spans="1:8">
      <c r="A21" s="100"/>
      <c r="B21" s="14" t="s">
        <v>109</v>
      </c>
      <c r="C21" s="100"/>
      <c r="D21" s="16">
        <v>0</v>
      </c>
      <c r="E21" s="12"/>
      <c r="F21" s="12"/>
      <c r="G21" s="12"/>
      <c r="H21" s="101"/>
    </row>
    <row r="22" spans="1:8">
      <c r="A22" s="100"/>
      <c r="B22" s="14" t="s">
        <v>110</v>
      </c>
      <c r="C22" s="100"/>
      <c r="D22" s="16">
        <v>0</v>
      </c>
      <c r="E22" s="12"/>
      <c r="F22" s="12"/>
      <c r="G22" s="12"/>
      <c r="H22" s="101"/>
    </row>
    <row r="23" spans="1:8" ht="25.5">
      <c r="A23" s="98" t="s">
        <v>71</v>
      </c>
      <c r="B23" s="95"/>
      <c r="C23" s="9"/>
      <c r="D23" s="11">
        <v>390.38</v>
      </c>
      <c r="E23" s="12"/>
      <c r="F23" s="12"/>
      <c r="G23" s="12"/>
      <c r="H23" s="15"/>
    </row>
    <row r="24" spans="1:8">
      <c r="A24" s="100" t="s">
        <v>114</v>
      </c>
      <c r="B24" s="14" t="s">
        <v>107</v>
      </c>
      <c r="C24" s="9"/>
      <c r="D24" s="11">
        <v>0</v>
      </c>
      <c r="E24" s="12"/>
      <c r="F24" s="12"/>
      <c r="G24" s="12"/>
      <c r="H24" s="15"/>
    </row>
    <row r="25" spans="1:8">
      <c r="A25" s="100"/>
      <c r="B25" s="14" t="s">
        <v>108</v>
      </c>
      <c r="C25" s="9"/>
      <c r="D25" s="11">
        <v>0</v>
      </c>
      <c r="E25" s="12"/>
      <c r="F25" s="12"/>
      <c r="G25" s="12"/>
      <c r="H25" s="15"/>
    </row>
    <row r="26" spans="1:8">
      <c r="A26" s="100"/>
      <c r="B26" s="14" t="s">
        <v>109</v>
      </c>
      <c r="C26" s="9"/>
      <c r="D26" s="11">
        <v>0</v>
      </c>
      <c r="E26" s="12"/>
      <c r="F26" s="12"/>
      <c r="G26" s="12"/>
      <c r="H26" s="15"/>
    </row>
    <row r="27" spans="1:8">
      <c r="A27" s="100"/>
      <c r="B27" s="14" t="s">
        <v>110</v>
      </c>
      <c r="C27" s="9"/>
      <c r="D27" s="11">
        <v>390.38</v>
      </c>
      <c r="E27" s="12"/>
      <c r="F27" s="12"/>
      <c r="G27" s="12"/>
      <c r="H27" s="15"/>
    </row>
    <row r="28" spans="1:8">
      <c r="A28" s="96" t="s">
        <v>71</v>
      </c>
      <c r="B28" s="97"/>
      <c r="C28" s="100" t="s">
        <v>111</v>
      </c>
      <c r="D28" s="16">
        <v>390.38</v>
      </c>
      <c r="E28" s="12">
        <v>1</v>
      </c>
      <c r="F28" s="12" t="s">
        <v>112</v>
      </c>
      <c r="G28" s="16">
        <v>390.38</v>
      </c>
      <c r="H28" s="15"/>
    </row>
    <row r="29" spans="1:8">
      <c r="A29" s="102">
        <v>1</v>
      </c>
      <c r="B29" s="14" t="s">
        <v>107</v>
      </c>
      <c r="C29" s="100"/>
      <c r="D29" s="16">
        <v>0</v>
      </c>
      <c r="E29" s="12"/>
      <c r="F29" s="12"/>
      <c r="G29" s="12"/>
      <c r="H29" s="101" t="s">
        <v>41</v>
      </c>
    </row>
    <row r="30" spans="1:8">
      <c r="A30" s="100"/>
      <c r="B30" s="14" t="s">
        <v>108</v>
      </c>
      <c r="C30" s="100"/>
      <c r="D30" s="16">
        <v>0</v>
      </c>
      <c r="E30" s="12"/>
      <c r="F30" s="12"/>
      <c r="G30" s="12"/>
      <c r="H30" s="101"/>
    </row>
    <row r="31" spans="1:8">
      <c r="A31" s="100"/>
      <c r="B31" s="14" t="s">
        <v>109</v>
      </c>
      <c r="C31" s="100"/>
      <c r="D31" s="16">
        <v>0</v>
      </c>
      <c r="E31" s="12"/>
      <c r="F31" s="12"/>
      <c r="G31" s="12"/>
      <c r="H31" s="101"/>
    </row>
    <row r="32" spans="1:8">
      <c r="A32" s="100"/>
      <c r="B32" s="14" t="s">
        <v>110</v>
      </c>
      <c r="C32" s="100"/>
      <c r="D32" s="16">
        <v>390.38</v>
      </c>
      <c r="E32" s="12"/>
      <c r="F32" s="12"/>
      <c r="G32" s="12"/>
      <c r="H32" s="101"/>
    </row>
    <row r="33" spans="1:8">
      <c r="A33" s="17"/>
      <c r="C33" s="17"/>
      <c r="D33" s="6"/>
      <c r="E33" s="6"/>
      <c r="F33" s="6"/>
      <c r="G33" s="6"/>
      <c r="H33" s="18"/>
    </row>
    <row r="35" spans="1:8">
      <c r="A35" s="99" t="s">
        <v>115</v>
      </c>
      <c r="B35" s="99"/>
      <c r="C35" s="99"/>
      <c r="D35" s="99"/>
      <c r="E35" s="99"/>
      <c r="F35" s="99"/>
      <c r="G35" s="99"/>
      <c r="H35" s="99"/>
    </row>
    <row r="36" spans="1:8">
      <c r="A36" s="99" t="s">
        <v>116</v>
      </c>
      <c r="B36" s="99"/>
      <c r="C36" s="99"/>
      <c r="D36" s="99"/>
      <c r="E36" s="99"/>
      <c r="F36" s="99"/>
      <c r="G36" s="99"/>
      <c r="H36" s="99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E4" sqref="E4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3" t="s">
        <v>117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118</v>
      </c>
      <c r="B3" s="2" t="s">
        <v>119</v>
      </c>
      <c r="C3" s="2" t="s">
        <v>120</v>
      </c>
      <c r="D3" s="2" t="s">
        <v>121</v>
      </c>
      <c r="E3" s="2" t="s">
        <v>122</v>
      </c>
      <c r="F3" s="2" t="s">
        <v>123</v>
      </c>
      <c r="G3" s="2" t="s">
        <v>124</v>
      </c>
      <c r="H3" s="2" t="s">
        <v>125</v>
      </c>
    </row>
    <row r="4" spans="1:8" ht="39" customHeight="1">
      <c r="A4" s="3" t="s">
        <v>126</v>
      </c>
      <c r="B4" s="4" t="s">
        <v>112</v>
      </c>
      <c r="C4" s="5">
        <v>1</v>
      </c>
      <c r="D4" s="5">
        <v>3053.5353739730999</v>
      </c>
      <c r="E4" s="4" t="s">
        <v>127</v>
      </c>
      <c r="F4" s="3" t="s">
        <v>126</v>
      </c>
      <c r="G4" s="5">
        <v>3053.5353739730999</v>
      </c>
      <c r="H4" t="s">
        <v>128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2025-10-21T14:38:14Z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7132354C838645A2B07FCF8E05060B75_12</vt:lpwstr>
  </property>
  <property fmtid="{D5CDD505-2E9C-101B-9397-08002B2CF9AE}" pid="3" name="KSOProductBuildVer">
    <vt:lpwstr>1049-12.2.0.20795</vt:lpwstr>
  </property>
</Properties>
</file>